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555" windowHeight="4605" activeTab="0"/>
  </bookViews>
  <sheets>
    <sheet name="VSTUDREG" sheetId="1" r:id="rId1"/>
  </sheets>
  <definedNames>
    <definedName name="_Regression_Int" localSheetId="0" hidden="1">1</definedName>
    <definedName name="_xlnm.Print_Area" localSheetId="0">'VSTUDREG'!$A$1:$P$56</definedName>
  </definedNames>
  <calcPr fullCalcOnLoad="1"/>
</workbook>
</file>

<file path=xl/sharedStrings.xml><?xml version="1.0" encoding="utf-8"?>
<sst xmlns="http://schemas.openxmlformats.org/spreadsheetml/2006/main" count="38" uniqueCount="38">
  <si>
    <t>Fact Book</t>
  </si>
  <si>
    <t>YORK UNIVERSITY - UNIVERSITÉ YORK</t>
  </si>
  <si>
    <t>YEAR</t>
  </si>
  <si>
    <t>% U/G</t>
  </si>
  <si>
    <t>% GRAD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</si>
  <si>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</si>
  <si>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</si>
  <si>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</si>
  <si>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</si>
  <si>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</si>
  <si>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</si>
  <si>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</si>
  <si>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</si>
  <si>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</si>
  <si>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</si>
  <si>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</si>
  <si>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</si>
  <si>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</si>
  <si>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</si>
  <si>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</si>
  <si>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</si>
  <si>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</si>
  <si>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</si>
  <si>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</si>
  <si>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</si>
  <si>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</si>
  <si>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</si>
  <si>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</si>
  <si>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</si>
  <si>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</si>
  <si>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</si>
  <si>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</si>
  <si>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</si>
  <si>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</si>
  <si>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51</t>
  </si>
  <si>
    <t>2012-2013</t>
  </si>
  <si>
    <t>2011</t>
  </si>
  <si>
    <t>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</si>
</sst>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3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Courier"/>
      <family val="0"/>
    </font>
    <font>
      <sz val="8"/>
      <name val="Courier"/>
      <family val="0"/>
    </font>
    <font>
      <sz val="7"/>
      <name val="Helv"/>
      <family val="0"/>
    </font>
    <font>
      <sz val="14"/>
      <name val="Helv"/>
      <family val="0"/>
    </font>
    <font>
      <b/>
      <sz val="10"/>
      <name val="Helv"/>
      <family val="0"/>
    </font>
    <font>
      <i/>
      <sz val="45"/>
      <name val="Time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5" fillId="0" borderId="0" xfId="0" applyFont="1" applyAlignment="1">
      <alignment horizontal="centerContinuous"/>
    </xf>
    <xf numFmtId="164" fontId="7" fillId="0" borderId="0" xfId="0" applyFont="1" applyAlignment="1">
      <alignment/>
    </xf>
    <xf numFmtId="164" fontId="6" fillId="0" borderId="11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12" xfId="0" applyFont="1" applyBorder="1" applyAlignment="1">
      <alignment/>
    </xf>
    <xf numFmtId="164" fontId="7" fillId="0" borderId="11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12" xfId="0" applyFont="1" applyBorder="1" applyAlignment="1">
      <alignment/>
    </xf>
    <xf numFmtId="164" fontId="9" fillId="0" borderId="13" xfId="0" applyFont="1" applyBorder="1" applyAlignment="1">
      <alignment horizontal="centerContinuous"/>
    </xf>
    <xf numFmtId="164" fontId="9" fillId="0" borderId="14" xfId="0" applyFont="1" applyBorder="1" applyAlignment="1">
      <alignment horizontal="centerContinuous"/>
    </xf>
    <xf numFmtId="164" fontId="0" fillId="0" borderId="11" xfId="0" applyBorder="1" applyAlignment="1">
      <alignment/>
    </xf>
    <xf numFmtId="164" fontId="0" fillId="0" borderId="0" xfId="0" applyBorder="1" applyAlignment="1">
      <alignment/>
    </xf>
    <xf numFmtId="164" fontId="0" fillId="0" borderId="12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0" xfId="0" applyAlignment="1" quotePrefix="1">
      <alignment horizontal="left"/>
    </xf>
    <xf numFmtId="9" fontId="0" fillId="0" borderId="0" xfId="0" applyNumberFormat="1" applyAlignment="1">
      <alignment/>
    </xf>
    <xf numFmtId="164" fontId="9" fillId="0" borderId="18" xfId="0" applyFont="1" applyBorder="1" applyAlignment="1">
      <alignment horizontal="centerContinuous"/>
    </xf>
    <xf numFmtId="164" fontId="9" fillId="0" borderId="11" xfId="0" applyFont="1" applyBorder="1" applyAlignment="1">
      <alignment horizontal="centerContinuous"/>
    </xf>
    <xf numFmtId="164" fontId="9" fillId="0" borderId="0" xfId="0" applyFont="1" applyBorder="1" applyAlignment="1">
      <alignment horizontal="centerContinuous"/>
    </xf>
    <xf numFmtId="164" fontId="9" fillId="0" borderId="12" xfId="0" applyFont="1" applyBorder="1" applyAlignment="1">
      <alignment horizontal="centerContinuous"/>
    </xf>
    <xf numFmtId="164" fontId="10" fillId="0" borderId="10" xfId="0" applyFont="1" applyBorder="1" applyAlignment="1">
      <alignment/>
    </xf>
    <xf numFmtId="164" fontId="0" fillId="0" borderId="0" xfId="0" applyAlignment="1">
      <alignment horizontal="left"/>
    </xf>
    <xf numFmtId="164" fontId="8" fillId="0" borderId="0" xfId="0" applyFont="1" applyAlignment="1">
      <alignment horizontal="centerContinuous"/>
    </xf>
    <xf numFmtId="164" fontId="0" fillId="0" borderId="0" xfId="0" applyAlignment="1" quotePrefix="1">
      <alignment/>
    </xf>
    <xf numFmtId="164" fontId="8" fillId="0" borderId="10" xfId="0" applyFont="1" applyBorder="1" applyAlignment="1">
      <alignment horizontal="left"/>
    </xf>
    <xf numFmtId="164" fontId="8" fillId="0" borderId="0" xfId="0" applyFont="1" applyBorder="1" applyAlignment="1" quotePrefix="1">
      <alignment horizontal="left"/>
    </xf>
    <xf numFmtId="164" fontId="8" fillId="0" borderId="0" xfId="0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Percentage of Foreign Students as of November 1ST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425"/>
          <c:y val="0.079"/>
          <c:w val="0.9517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VSTUDREG!$T$4</c:f>
              <c:strCache>
                <c:ptCount val="1"/>
                <c:pt idx="0">
                  <c:v>% U/G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VSTUDREG!$S$5:$S$35</c:f>
              <c:strCache>
                <c:ptCount val="3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</c:strCache>
            </c:strRef>
          </c:cat>
          <c:val>
            <c:numRef>
              <c:f>VSTUDREG!$T$5:$T$35</c:f>
              <c:numCache>
                <c:ptCount val="31"/>
                <c:pt idx="0">
                  <c:v>0.0794442204054698</c:v>
                </c:pt>
                <c:pt idx="1">
                  <c:v>0.08177353436136965</c:v>
                </c:pt>
                <c:pt idx="2">
                  <c:v>0.07410984911567799</c:v>
                </c:pt>
                <c:pt idx="3">
                  <c:v>0.06261703735339531</c:v>
                </c:pt>
                <c:pt idx="4">
                  <c:v>0.04949101502405813</c:v>
                </c:pt>
                <c:pt idx="5">
                  <c:v>0.04200150678051231</c:v>
                </c:pt>
                <c:pt idx="6">
                  <c:v>0.037667683378246324</c:v>
                </c:pt>
                <c:pt idx="7">
                  <c:v>0.03804705142497784</c:v>
                </c:pt>
                <c:pt idx="8">
                  <c:v>0.04105067917734984</c:v>
                </c:pt>
                <c:pt idx="9">
                  <c:v>0.03805736258526693</c:v>
                </c:pt>
                <c:pt idx="10">
                  <c:v>0.03636409391750761</c:v>
                </c:pt>
                <c:pt idx="11">
                  <c:v>0.03234694756178066</c:v>
                </c:pt>
                <c:pt idx="12">
                  <c:v>0.023002455476842314</c:v>
                </c:pt>
                <c:pt idx="13">
                  <c:v>0.020216826151888932</c:v>
                </c:pt>
                <c:pt idx="14">
                  <c:v>0.02371285672256546</c:v>
                </c:pt>
                <c:pt idx="15">
                  <c:v>0.028404099560761346</c:v>
                </c:pt>
                <c:pt idx="16">
                  <c:v>0.03480577003651164</c:v>
                </c:pt>
                <c:pt idx="17">
                  <c:v>0.041453080091261967</c:v>
                </c:pt>
                <c:pt idx="18">
                  <c:v>0.05133146461107218</c:v>
                </c:pt>
                <c:pt idx="19">
                  <c:v>0.06236320741309229</c:v>
                </c:pt>
                <c:pt idx="20">
                  <c:v>0.06946837787093953</c:v>
                </c:pt>
                <c:pt idx="21">
                  <c:v>0.06113609861735799</c:v>
                </c:pt>
                <c:pt idx="22">
                  <c:v>0.06061691364104401</c:v>
                </c:pt>
                <c:pt idx="23">
                  <c:v>0.061880379126266476</c:v>
                </c:pt>
                <c:pt idx="24">
                  <c:v>0.056193627928103305</c:v>
                </c:pt>
                <c:pt idx="25">
                  <c:v>0.05562428109468932</c:v>
                </c:pt>
                <c:pt idx="26">
                  <c:v>0.05583888539247814</c:v>
                </c:pt>
                <c:pt idx="27">
                  <c:v>0.0578385958947771</c:v>
                </c:pt>
                <c:pt idx="28">
                  <c:v>0.06581269333776237</c:v>
                </c:pt>
                <c:pt idx="29">
                  <c:v>0.07341167754018399</c:v>
                </c:pt>
                <c:pt idx="30">
                  <c:v>0.08027801196767494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VSTUDREG!$U$4</c:f>
              <c:strCache>
                <c:ptCount val="1"/>
                <c:pt idx="0">
                  <c:v>% GRAD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VSTUDREG!$S$5:$S$35</c:f>
              <c:strCache>
                <c:ptCount val="3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</c:strCache>
            </c:strRef>
          </c:cat>
          <c:val>
            <c:numRef>
              <c:f>VSTUDREG!$U$5:$U$35</c:f>
              <c:numCache>
                <c:ptCount val="31"/>
                <c:pt idx="0">
                  <c:v>0.05817932922655715</c:v>
                </c:pt>
                <c:pt idx="1">
                  <c:v>0.05706789111183995</c:v>
                </c:pt>
                <c:pt idx="2">
                  <c:v>0.0565359477124183</c:v>
                </c:pt>
                <c:pt idx="3">
                  <c:v>0.05513619954053167</c:v>
                </c:pt>
                <c:pt idx="4">
                  <c:v>0.05647517039922103</c:v>
                </c:pt>
                <c:pt idx="5">
                  <c:v>0.05744286596664608</c:v>
                </c:pt>
                <c:pt idx="6">
                  <c:v>0.056346749226006194</c:v>
                </c:pt>
                <c:pt idx="7">
                  <c:v>0.0567945286946179</c:v>
                </c:pt>
                <c:pt idx="8">
                  <c:v>0.05456634118322803</c:v>
                </c:pt>
                <c:pt idx="9">
                  <c:v>0.06492089470812876</c:v>
                </c:pt>
                <c:pt idx="10">
                  <c:v>0.06174957118353345</c:v>
                </c:pt>
                <c:pt idx="11">
                  <c:v>0.054723502304147464</c:v>
                </c:pt>
                <c:pt idx="12">
                  <c:v>0.048286140089418776</c:v>
                </c:pt>
                <c:pt idx="13">
                  <c:v>0.04357668364459536</c:v>
                </c:pt>
                <c:pt idx="14">
                  <c:v>0.05728900255754476</c:v>
                </c:pt>
                <c:pt idx="15">
                  <c:v>0.06565035652815343</c:v>
                </c:pt>
                <c:pt idx="16">
                  <c:v>0.07212003872216845</c:v>
                </c:pt>
                <c:pt idx="17">
                  <c:v>0.08351594838081325</c:v>
                </c:pt>
                <c:pt idx="18">
                  <c:v>0.09978967048375789</c:v>
                </c:pt>
                <c:pt idx="19">
                  <c:v>0.09711166704571299</c:v>
                </c:pt>
                <c:pt idx="20">
                  <c:v>0.10496424063946151</c:v>
                </c:pt>
                <c:pt idx="21">
                  <c:v>0.11083176199455269</c:v>
                </c:pt>
                <c:pt idx="22">
                  <c:v>0.09560348403152219</c:v>
                </c:pt>
                <c:pt idx="23">
                  <c:v>0.08131776480400334</c:v>
                </c:pt>
                <c:pt idx="24">
                  <c:v>0.08155002891844997</c:v>
                </c:pt>
                <c:pt idx="25">
                  <c:v>0.06548241030999652</c:v>
                </c:pt>
                <c:pt idx="26">
                  <c:v>0.0703891708967851</c:v>
                </c:pt>
                <c:pt idx="27">
                  <c:v>0.08204460361386945</c:v>
                </c:pt>
                <c:pt idx="28">
                  <c:v>0.0986820428336079</c:v>
                </c:pt>
                <c:pt idx="29">
                  <c:v>0.11236904359580939</c:v>
                </c:pt>
                <c:pt idx="30">
                  <c:v>0.11327403926833361</c:v>
                </c:pt>
              </c:numCache>
            </c:numRef>
          </c:val>
          <c:smooth val="0"/>
        </c:ser>
        <c:marker val="1"/>
        <c:axId val="49578341"/>
        <c:axId val="43551886"/>
      </c:lineChart>
      <c:catAx>
        <c:axId val="495783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51886"/>
        <c:crosses val="autoZero"/>
        <c:auto val="0"/>
        <c:lblOffset val="100"/>
        <c:tickLblSkip val="1"/>
        <c:noMultiLvlLbl val="0"/>
      </c:catAx>
      <c:valAx>
        <c:axId val="435518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5783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96975"/>
          <c:w val="0.214"/>
          <c:h val="0.0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</xdr:row>
      <xdr:rowOff>9525</xdr:rowOff>
    </xdr:from>
    <xdr:to>
      <xdr:col>15</xdr:col>
      <xdr:colOff>190500</xdr:colOff>
      <xdr:row>54</xdr:row>
      <xdr:rowOff>0</xdr:rowOff>
    </xdr:to>
    <xdr:graphicFrame>
      <xdr:nvGraphicFramePr>
        <xdr:cNvPr id="1" name="Chart 3"/>
        <xdr:cNvGraphicFramePr/>
      </xdr:nvGraphicFramePr>
      <xdr:xfrm>
        <a:off x="180975" y="1495425"/>
        <a:ext cx="671512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57"/>
  <sheetViews>
    <sheetView showGridLines="0" tabSelected="1" zoomScalePageLayoutView="0" workbookViewId="0" topLeftCell="A1">
      <selection activeCell="T35" sqref="T35"/>
    </sheetView>
  </sheetViews>
  <sheetFormatPr defaultColWidth="9.625" defaultRowHeight="12.75"/>
  <cols>
    <col min="1" max="1" width="4.75390625" style="0" customWidth="1"/>
    <col min="2" max="2" width="18.625" style="0" customWidth="1"/>
    <col min="3" max="3" width="4.625" style="0" customWidth="1"/>
    <col min="4" max="4" width="4.875" style="0" customWidth="1"/>
    <col min="5" max="6" width="4.625" style="0" customWidth="1"/>
    <col min="7" max="7" width="8.875" style="0" customWidth="1"/>
    <col min="8" max="8" width="4.625" style="0" customWidth="1"/>
    <col min="9" max="9" width="6.625" style="0" customWidth="1"/>
    <col min="10" max="10" width="2.125" style="0" customWidth="1"/>
    <col min="11" max="11" width="6.125" style="0" customWidth="1"/>
    <col min="12" max="12" width="2.125" style="0" customWidth="1"/>
    <col min="13" max="13" width="6.625" style="0" customWidth="1"/>
    <col min="14" max="14" width="2.125" style="0" customWidth="1"/>
    <col min="15" max="15" width="6.625" style="0" customWidth="1"/>
    <col min="16" max="16" width="4.375" style="0" customWidth="1"/>
    <col min="17" max="17" width="5.625" style="0" customWidth="1"/>
    <col min="18" max="18" width="9.75390625" style="0" customWidth="1"/>
    <col min="20" max="20" width="6.625" style="0" customWidth="1"/>
    <col min="22" max="22" width="5.625" style="0" customWidth="1"/>
    <col min="26" max="26" width="15.625" style="0" customWidth="1"/>
  </cols>
  <sheetData>
    <row r="1" spans="1:16" ht="69.75" customHeight="1" thickBot="1">
      <c r="A1" s="2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8" t="s">
        <v>35</v>
      </c>
      <c r="O1" s="28"/>
      <c r="P1" s="1"/>
    </row>
    <row r="2" spans="1:16" ht="24.75" customHeight="1" thickTop="1">
      <c r="A2" s="26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6.5" customHeight="1">
      <c r="A4" s="2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S4" t="s">
        <v>2</v>
      </c>
      <c r="T4" t="s">
        <v>3</v>
      </c>
      <c r="U4" t="s">
        <v>4</v>
      </c>
    </row>
    <row r="5" spans="1:21" ht="12.7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  <c r="S5" s="18" t="s">
        <v>5</v>
      </c>
      <c r="T5" s="19">
        <f>2167/27277</f>
        <v>0.0794442204054698</v>
      </c>
      <c r="U5" s="19">
        <f>170/2922</f>
        <v>0.05817932922655715</v>
      </c>
    </row>
    <row r="6" spans="1:21" ht="1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S6" s="18" t="s">
        <v>6</v>
      </c>
      <c r="T6" s="19">
        <f>2381/29117</f>
        <v>0.08177353436136965</v>
      </c>
      <c r="U6" s="19">
        <f>174/3049</f>
        <v>0.05706789111183995</v>
      </c>
    </row>
    <row r="7" spans="1:21" ht="1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S7" s="18" t="s">
        <v>7</v>
      </c>
      <c r="T7" s="19">
        <f>2225/30023</f>
        <v>0.07410984911567799</v>
      </c>
      <c r="U7" s="19">
        <f>173/3060</f>
        <v>0.0565359477124183</v>
      </c>
    </row>
    <row r="8" spans="1:21" ht="1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S8" s="18" t="s">
        <v>8</v>
      </c>
      <c r="T8" s="19">
        <f>1906/30439</f>
        <v>0.06261703735339531</v>
      </c>
      <c r="U8" s="19">
        <f>168/3047</f>
        <v>0.05513619954053167</v>
      </c>
    </row>
    <row r="9" spans="1:21" ht="1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S9" s="18" t="s">
        <v>9</v>
      </c>
      <c r="T9" s="19">
        <f>1512/30551</f>
        <v>0.04949101502405813</v>
      </c>
      <c r="U9" s="19">
        <f>174/3081</f>
        <v>0.05647517039922103</v>
      </c>
    </row>
    <row r="10" spans="1:21" ht="1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S10" s="18" t="s">
        <v>10</v>
      </c>
      <c r="T10" s="19">
        <f>1338/31856</f>
        <v>0.04200150678051231</v>
      </c>
      <c r="U10" s="19">
        <f>186/3238</f>
        <v>0.05744286596664608</v>
      </c>
    </row>
    <row r="11" spans="1:21" ht="1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S11" s="18" t="s">
        <v>11</v>
      </c>
      <c r="T11" s="19">
        <f>1272/33769</f>
        <v>0.037667683378246324</v>
      </c>
      <c r="U11" s="19">
        <f>182/3230</f>
        <v>0.056346749226006194</v>
      </c>
    </row>
    <row r="12" spans="1:21" ht="1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S12" s="18" t="s">
        <v>12</v>
      </c>
      <c r="T12" s="19">
        <f>1331/34983</f>
        <v>0.03804705142497784</v>
      </c>
      <c r="U12" s="19">
        <f>191/3363</f>
        <v>0.0567945286946179</v>
      </c>
    </row>
    <row r="13" spans="1:21" ht="12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S13" s="18" t="s">
        <v>13</v>
      </c>
      <c r="T13" s="19">
        <f>1505/36662</f>
        <v>0.04105067917734984</v>
      </c>
      <c r="U13" s="19">
        <f>190/3482</f>
        <v>0.05456634118322803</v>
      </c>
    </row>
    <row r="14" spans="1:21" ht="12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S14" s="18" t="s">
        <v>14</v>
      </c>
      <c r="T14" s="19">
        <f>1445/37969</f>
        <v>0.03805736258526693</v>
      </c>
      <c r="U14" s="19">
        <f>238/3666</f>
        <v>0.06492089470812876</v>
      </c>
    </row>
    <row r="15" spans="1:21" ht="12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S15" s="18" t="s">
        <v>15</v>
      </c>
      <c r="T15" s="19">
        <f>1445/39737</f>
        <v>0.03636409391750761</v>
      </c>
      <c r="U15" s="19">
        <f>216/3498</f>
        <v>0.06174957118353345</v>
      </c>
    </row>
    <row r="16" spans="1:21" ht="12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S16" s="27" t="s">
        <v>16</v>
      </c>
      <c r="T16" s="19">
        <f>1127/34841</f>
        <v>0.03234694756178066</v>
      </c>
      <c r="U16" s="19">
        <f>190/3472</f>
        <v>0.054723502304147464</v>
      </c>
    </row>
    <row r="17" spans="1:21" ht="1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  <c r="S17" s="27" t="s">
        <v>17</v>
      </c>
      <c r="T17" s="19">
        <f>815/35431</f>
        <v>0.023002455476842314</v>
      </c>
      <c r="U17" s="19">
        <f>162/3355</f>
        <v>0.048286140089418776</v>
      </c>
    </row>
    <row r="18" spans="1:21" ht="12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  <c r="S18" s="27" t="s">
        <v>18</v>
      </c>
      <c r="T18" s="19">
        <f>731/36158</f>
        <v>0.020216826151888932</v>
      </c>
      <c r="U18" s="19">
        <f>154/3534</f>
        <v>0.04357668364459536</v>
      </c>
    </row>
    <row r="19" spans="1:21" ht="12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  <c r="S19" s="27" t="s">
        <v>19</v>
      </c>
      <c r="T19" s="19">
        <f>806/33990</f>
        <v>0.02371285672256546</v>
      </c>
      <c r="U19" s="19">
        <f>224/3910</f>
        <v>0.05728900255754476</v>
      </c>
    </row>
    <row r="20" spans="1:21" ht="12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S20" s="27" t="s">
        <v>20</v>
      </c>
      <c r="T20" s="19">
        <f>970/34150</f>
        <v>0.028404099560761346</v>
      </c>
      <c r="U20" s="19">
        <f>267/4067</f>
        <v>0.06565035652815343</v>
      </c>
    </row>
    <row r="21" spans="1:21" ht="12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S21" s="27" t="s">
        <v>21</v>
      </c>
      <c r="T21" s="19">
        <f>1163/33414</f>
        <v>0.03480577003651164</v>
      </c>
      <c r="U21" s="19">
        <f>298/4132</f>
        <v>0.07212003872216845</v>
      </c>
    </row>
    <row r="22" spans="1:21" ht="12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S22" s="27" t="s">
        <v>22</v>
      </c>
      <c r="T22" s="19">
        <f>1399/33749</f>
        <v>0.041453080091261967</v>
      </c>
      <c r="U22" s="19">
        <f>343/4107</f>
        <v>0.08351594838081325</v>
      </c>
    </row>
    <row r="23" spans="1:21" ht="12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  <c r="S23" s="27" t="s">
        <v>23</v>
      </c>
      <c r="T23" s="19">
        <f>1758/34248</f>
        <v>0.05133146461107218</v>
      </c>
      <c r="U23" s="19">
        <f>427/4279</f>
        <v>0.09978967048375789</v>
      </c>
    </row>
    <row r="24" spans="1:21" ht="12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  <c r="S24" s="27" t="s">
        <v>24</v>
      </c>
      <c r="T24" s="19">
        <f>2194/35181</f>
        <v>0.06236320741309229</v>
      </c>
      <c r="U24" s="19">
        <f>427/4397</f>
        <v>0.09711166704571299</v>
      </c>
    </row>
    <row r="25" spans="1:21" ht="12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S25" s="27" t="s">
        <v>25</v>
      </c>
      <c r="T25" s="19">
        <f>2701/38881</f>
        <v>0.06946837787093953</v>
      </c>
      <c r="U25" s="19">
        <f>499/4754</f>
        <v>0.10496424063946151</v>
      </c>
    </row>
    <row r="26" spans="1:21" ht="12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S26" s="27" t="s">
        <v>26</v>
      </c>
      <c r="T26" s="19">
        <f>2569/42021</f>
        <v>0.06113609861735799</v>
      </c>
      <c r="U26" s="19">
        <f>529/4773</f>
        <v>0.11083176199455269</v>
      </c>
    </row>
    <row r="27" spans="1:21" ht="12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S27" s="27" t="s">
        <v>27</v>
      </c>
      <c r="T27" s="19">
        <f>2708/44674</f>
        <v>0.06061691364104401</v>
      </c>
      <c r="U27" s="19">
        <f>461/4822</f>
        <v>0.09560348403152219</v>
      </c>
    </row>
    <row r="28" spans="1:21" ht="12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  <c r="S28" s="27" t="s">
        <v>28</v>
      </c>
      <c r="T28" s="19">
        <f>2840/45895</f>
        <v>0.061880379126266476</v>
      </c>
      <c r="U28" s="19">
        <f>390/4796</f>
        <v>0.08131776480400334</v>
      </c>
    </row>
    <row r="29" spans="1:21" ht="12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  <c r="S29" s="27" t="s">
        <v>29</v>
      </c>
      <c r="T29" s="19">
        <f>2598/46233</f>
        <v>0.056193627928103305</v>
      </c>
      <c r="U29" s="19">
        <f>423/5187</f>
        <v>0.08155002891844997</v>
      </c>
    </row>
    <row r="30" spans="1:21" ht="12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/>
      <c r="S30" s="27" t="s">
        <v>30</v>
      </c>
      <c r="T30" s="19">
        <f>2563/46077</f>
        <v>0.05562428109468932</v>
      </c>
      <c r="U30" s="19">
        <f>376/5742</f>
        <v>0.06548241030999652</v>
      </c>
    </row>
    <row r="31" spans="1:21" ht="1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  <c r="S31" s="27" t="s">
        <v>31</v>
      </c>
      <c r="T31" s="19">
        <f>2573/46079</f>
        <v>0.05583888539247814</v>
      </c>
      <c r="U31" s="19">
        <f>416/5910</f>
        <v>0.0703891708967851</v>
      </c>
    </row>
    <row r="32" spans="1:21" ht="12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9"/>
      <c r="S32" s="27" t="s">
        <v>32</v>
      </c>
      <c r="T32" s="19">
        <f>2722/47062</f>
        <v>0.0578385958947771</v>
      </c>
      <c r="U32" s="19">
        <f>504/6143</f>
        <v>0.08204460361386945</v>
      </c>
    </row>
    <row r="33" spans="1:21" ht="1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  <c r="S33" s="27" t="s">
        <v>33</v>
      </c>
      <c r="T33" s="19">
        <f>3170/48167</f>
        <v>0.06581269333776237</v>
      </c>
      <c r="U33" s="19">
        <f>599/6070</f>
        <v>0.0986820428336079</v>
      </c>
    </row>
    <row r="34" spans="1:21" ht="12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9"/>
      <c r="S34" s="27" t="s">
        <v>36</v>
      </c>
      <c r="T34" s="19">
        <f>3567/48589</f>
        <v>0.07341167754018399</v>
      </c>
      <c r="U34" s="19">
        <f>665/5918</f>
        <v>0.11236904359580939</v>
      </c>
    </row>
    <row r="35" spans="1:21" ht="12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9"/>
      <c r="S35" s="27" t="s">
        <v>37</v>
      </c>
      <c r="T35" s="19">
        <f>3904/48631</f>
        <v>0.08027801196767494</v>
      </c>
      <c r="U35" s="19">
        <f>675/5959</f>
        <v>0.11327403926833361</v>
      </c>
    </row>
    <row r="36" spans="1:16" ht="1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/>
    </row>
    <row r="37" spans="1:16" ht="12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2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2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1:16" ht="1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6" ht="12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</row>
    <row r="44" spans="1:16" ht="1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</row>
    <row r="45" spans="1:16" ht="1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</row>
    <row r="46" spans="1:16" ht="12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</row>
    <row r="47" spans="1:16" ht="12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1:16" ht="12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</row>
    <row r="49" spans="1:16" ht="12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2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</row>
    <row r="51" spans="1:16" ht="12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</row>
    <row r="52" spans="1:16" ht="1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</row>
    <row r="53" spans="1:16" ht="1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</row>
    <row r="54" spans="1:16" ht="1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</row>
    <row r="55" spans="1:16" ht="13.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7"/>
    </row>
    <row r="56" spans="1:16" ht="24" customHeight="1">
      <c r="A56" s="29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30" t="s">
        <v>34</v>
      </c>
    </row>
    <row r="57" ht="12">
      <c r="B57" s="25"/>
    </row>
  </sheetData>
  <sheetProtection/>
  <printOptions/>
  <pageMargins left="0.65" right="0.5" top="0" bottom="0.1" header="0.5" footer="0.5"/>
  <pageSetup horizontalDpi="72" verticalDpi="72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2011-09-29T17:38:53Z</cp:lastPrinted>
  <dcterms:created xsi:type="dcterms:W3CDTF">1997-09-11T18:30:33Z</dcterms:created>
  <dcterms:modified xsi:type="dcterms:W3CDTF">2013-03-19T19:16:49Z</dcterms:modified>
  <cp:category/>
  <cp:version/>
  <cp:contentType/>
  <cp:contentStatus/>
</cp:coreProperties>
</file>